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zan" sheetId="1" state="visible" r:id="rId1"/>
    <sheet xmlns:r="http://schemas.openxmlformats.org/officeDocument/2006/relationships" name="Finansal Oran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₺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b val="1"/>
      <color rgb="001E293B"/>
      <sz val="9"/>
    </font>
    <font>
      <name val="Segoe UI"/>
      <color rgb="001E293B"/>
      <sz val="9"/>
    </font>
    <font>
      <name val="Segoe UI"/>
      <i val="1"/>
      <color rgb="0064748B"/>
      <sz val="8.5"/>
    </font>
    <font>
      <name val="Segoe UI"/>
      <b val="1"/>
      <color rgb="00FFFFFF"/>
      <sz val="9.5"/>
    </font>
    <font>
      <name val="Segoe UI"/>
      <b val="1"/>
      <color rgb="000F2740"/>
      <sz val="11"/>
    </font>
  </fonts>
  <fills count="7">
    <fill>
      <patternFill/>
    </fill>
    <fill>
      <patternFill patternType="gray125"/>
    </fill>
    <fill>
      <patternFill patternType="solid">
        <fgColor rgb="000F2740"/>
        <bgColor rgb="000F2740"/>
      </patternFill>
    </fill>
    <fill>
      <patternFill patternType="solid">
        <fgColor rgb="00F0F7FF"/>
        <bgColor rgb="00F0F7FF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16775F"/>
        <bgColor rgb="0016775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F2740"/>
      </top>
      <bottom style="double">
        <color rgb="000F274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0" fontId="2" fillId="5" borderId="2" applyAlignment="1" pivotButton="0" quotePrefix="0" xfId="0">
      <alignment horizontal="right" vertical="center"/>
    </xf>
    <xf numFmtId="164" fontId="2" fillId="5" borderId="2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4" fillId="0" borderId="0" pivotButton="0" quotePrefix="0" xfId="0"/>
    <xf numFmtId="0" fontId="6" fillId="0" borderId="0" pivotButton="0" quotePrefix="0" xfId="0"/>
    <xf numFmtId="0" fontId="2" fillId="0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2" fontId="2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6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36" customWidth="1" min="2" max="2"/>
    <col width="22" customWidth="1" min="3" max="3"/>
    <col width="22" customWidth="1" min="4" max="4"/>
    <col width="22" customWidth="1" min="5" max="5"/>
  </cols>
  <sheetData>
    <row r="2" ht="36" customHeight="1">
      <c r="A2" s="1" t="inlineStr">
        <is>
          <t>KGKAnaliz — Mizan Kontrol ve Veri Giriş Şablonu</t>
        </is>
      </c>
    </row>
    <row r="4" ht="20" customHeight="1">
      <c r="A4" s="2" t="inlineStr">
        <is>
          <t>Şirket Unvanı:</t>
        </is>
      </c>
      <c r="B4" s="3" t="inlineStr">
        <is>
          <t>Örnek Ticaret ve Sanayi A.Ş.</t>
        </is>
      </c>
    </row>
    <row r="5" ht="20" customHeight="1">
      <c r="A5" s="2" t="inlineStr">
        <is>
          <t>Raporlama Dönemi:</t>
        </is>
      </c>
      <c r="B5" s="3" t="inlineStr">
        <is>
          <t>2025 (veya 2026)</t>
        </is>
      </c>
    </row>
    <row r="6" ht="20" customHeight="1">
      <c r="A6" s="2" t="inlineStr">
        <is>
          <t>Para Birimi:</t>
        </is>
      </c>
      <c r="B6" s="3" t="inlineStr">
        <is>
          <t>TRY</t>
        </is>
      </c>
    </row>
    <row r="8" ht="20" customHeight="1">
      <c r="A8" s="4" t="inlineStr">
        <is>
          <t>Kural ve Not: Yalnız tek hesap seviyesini (ana hesap veya muavin) girin. Mavi hücreler kullanıcı veri girişi, E sütunu formüllü net hareket / bakiyedir.</t>
        </is>
      </c>
    </row>
    <row r="10" ht="26" customHeight="1">
      <c r="A10" s="5" t="inlineStr">
        <is>
          <t>Hesap Kodu</t>
        </is>
      </c>
      <c r="B10" s="6" t="inlineStr">
        <is>
          <t>Hesap Adı</t>
        </is>
      </c>
      <c r="C10" s="7" t="inlineStr">
        <is>
          <t>Borç Hareketi / Tutarı</t>
        </is>
      </c>
      <c r="D10" s="7" t="inlineStr">
        <is>
          <t>Alacak Hareketi / Tutarı</t>
        </is>
      </c>
      <c r="E10" s="7" t="inlineStr">
        <is>
          <t>Net Hareket / Bakiye (B - A)</t>
        </is>
      </c>
    </row>
    <row r="11" ht="19" customHeight="1">
      <c r="A11" s="8" t="inlineStr">
        <is>
          <t>100</t>
        </is>
      </c>
      <c r="B11" s="3" t="inlineStr">
        <is>
          <t>KASA</t>
        </is>
      </c>
      <c r="C11" s="9" t="n">
        <v>250000</v>
      </c>
      <c r="D11" s="9" t="n">
        <v>180000</v>
      </c>
      <c r="E11" s="10">
        <f>IF(OR(C11&lt;&gt;"",D11&lt;&gt;""), N(C11)-N(D11), "")</f>
        <v/>
      </c>
    </row>
    <row r="12" ht="19" customHeight="1">
      <c r="A12" s="8" t="inlineStr">
        <is>
          <t>102</t>
        </is>
      </c>
      <c r="B12" s="3" t="inlineStr">
        <is>
          <t>BANKALAR</t>
        </is>
      </c>
      <c r="C12" s="9" t="n">
        <v>4850000</v>
      </c>
      <c r="D12" s="9" t="n">
        <v>3200000</v>
      </c>
      <c r="E12" s="11">
        <f>IF(OR(C12&lt;&gt;"",D12&lt;&gt;""), N(C12)-N(D12), "")</f>
        <v/>
      </c>
    </row>
    <row r="13" ht="19" customHeight="1">
      <c r="A13" s="8" t="inlineStr">
        <is>
          <t>120</t>
        </is>
      </c>
      <c r="B13" s="3" t="inlineStr">
        <is>
          <t>ALICILAR</t>
        </is>
      </c>
      <c r="C13" s="9" t="n">
        <v>8400000</v>
      </c>
      <c r="D13" s="9" t="n">
        <v>6100000</v>
      </c>
      <c r="E13" s="10">
        <f>IF(OR(C13&lt;&gt;"",D13&lt;&gt;""), N(C13)-N(D13), "")</f>
        <v/>
      </c>
    </row>
    <row r="14" ht="19" customHeight="1">
      <c r="A14" s="8" t="inlineStr">
        <is>
          <t>150</t>
        </is>
      </c>
      <c r="B14" s="3" t="inlineStr">
        <is>
          <t>İLK MADDE VE MALZEME</t>
        </is>
      </c>
      <c r="C14" s="9" t="n">
        <v>3100000</v>
      </c>
      <c r="D14" s="9" t="n">
        <v>2400000</v>
      </c>
      <c r="E14" s="11">
        <f>IF(OR(C14&lt;&gt;"",D14&lt;&gt;""), N(C14)-N(D14), "")</f>
        <v/>
      </c>
    </row>
    <row r="15" ht="19" customHeight="1">
      <c r="A15" s="8" t="inlineStr">
        <is>
          <t>153</t>
        </is>
      </c>
      <c r="B15" s="3" t="inlineStr">
        <is>
          <t>TİCARİ MALLAR</t>
        </is>
      </c>
      <c r="C15" s="9" t="n">
        <v>5600000</v>
      </c>
      <c r="D15" s="9" t="n">
        <v>4200000</v>
      </c>
      <c r="E15" s="10">
        <f>IF(OR(C15&lt;&gt;"",D15&lt;&gt;""), N(C15)-N(D15), "")</f>
        <v/>
      </c>
    </row>
    <row r="16" ht="19" customHeight="1">
      <c r="A16" s="8" t="inlineStr">
        <is>
          <t>254</t>
        </is>
      </c>
      <c r="B16" s="3" t="inlineStr">
        <is>
          <t>TAŞITLAR</t>
        </is>
      </c>
      <c r="C16" s="9" t="n">
        <v>1800000</v>
      </c>
      <c r="D16" s="9" t="n">
        <v>0</v>
      </c>
      <c r="E16" s="11">
        <f>IF(OR(C16&lt;&gt;"",D16&lt;&gt;""), N(C16)-N(D16), "")</f>
        <v/>
      </c>
    </row>
    <row r="17" ht="19" customHeight="1">
      <c r="A17" s="8" t="inlineStr">
        <is>
          <t>255</t>
        </is>
      </c>
      <c r="B17" s="3" t="inlineStr">
        <is>
          <t>DEMİRBAŞLAR</t>
        </is>
      </c>
      <c r="C17" s="9" t="n">
        <v>950000</v>
      </c>
      <c r="D17" s="9" t="n">
        <v>0</v>
      </c>
      <c r="E17" s="10">
        <f>IF(OR(C17&lt;&gt;"",D17&lt;&gt;""), N(C17)-N(D17), "")</f>
        <v/>
      </c>
    </row>
    <row r="18" ht="19" customHeight="1">
      <c r="A18" s="8" t="inlineStr">
        <is>
          <t>257</t>
        </is>
      </c>
      <c r="B18" s="3" t="inlineStr">
        <is>
          <t>BİRİKMİŞ AMORTİSMANLAR (-)</t>
        </is>
      </c>
      <c r="C18" s="9" t="n">
        <v>0</v>
      </c>
      <c r="D18" s="9" t="n">
        <v>680000</v>
      </c>
      <c r="E18" s="11">
        <f>IF(OR(C18&lt;&gt;"",D18&lt;&gt;""), N(C18)-N(D18), "")</f>
        <v/>
      </c>
    </row>
    <row r="19" ht="19" customHeight="1">
      <c r="A19" s="8" t="inlineStr">
        <is>
          <t>300</t>
        </is>
      </c>
      <c r="B19" s="3" t="inlineStr">
        <is>
          <t>BANKA KREDİLERİ</t>
        </is>
      </c>
      <c r="C19" s="9" t="n">
        <v>1200000</v>
      </c>
      <c r="D19" s="9" t="n">
        <v>3500000</v>
      </c>
      <c r="E19" s="10">
        <f>IF(OR(C19&lt;&gt;"",D19&lt;&gt;""), N(C19)-N(D19), "")</f>
        <v/>
      </c>
    </row>
    <row r="20" ht="19" customHeight="1">
      <c r="A20" s="8" t="inlineStr">
        <is>
          <t>320</t>
        </is>
      </c>
      <c r="B20" s="3" t="inlineStr">
        <is>
          <t>SATICILAR</t>
        </is>
      </c>
      <c r="C20" s="9" t="n">
        <v>5800000</v>
      </c>
      <c r="D20" s="9" t="n">
        <v>7900000</v>
      </c>
      <c r="E20" s="11">
        <f>IF(OR(C20&lt;&gt;"",D20&lt;&gt;""), N(C20)-N(D20), "")</f>
        <v/>
      </c>
    </row>
    <row r="21" ht="19" customHeight="1">
      <c r="A21" s="8" t="inlineStr">
        <is>
          <t>500</t>
        </is>
      </c>
      <c r="B21" s="3" t="inlineStr">
        <is>
          <t>SERMAYE</t>
        </is>
      </c>
      <c r="C21" s="9" t="n">
        <v>0</v>
      </c>
      <c r="D21" s="9" t="n">
        <v>5000000</v>
      </c>
      <c r="E21" s="10">
        <f>IF(OR(C21&lt;&gt;"",D21&lt;&gt;""), N(C21)-N(D21), "")</f>
        <v/>
      </c>
    </row>
    <row r="22" ht="19" customHeight="1">
      <c r="A22" s="8" t="inlineStr">
        <is>
          <t>590</t>
        </is>
      </c>
      <c r="B22" s="3" t="inlineStr">
        <is>
          <t>DÖNEM NET KÂRI</t>
        </is>
      </c>
      <c r="C22" s="9" t="n">
        <v>0</v>
      </c>
      <c r="D22" s="9" t="n">
        <v>1440000</v>
      </c>
      <c r="E22" s="11">
        <f>IF(OR(C22&lt;&gt;"",D22&lt;&gt;""), N(C22)-N(D22), "")</f>
        <v/>
      </c>
    </row>
    <row r="23" ht="19" customHeight="1">
      <c r="A23" s="8" t="n"/>
      <c r="B23" s="3" t="n"/>
      <c r="C23" s="9" t="n"/>
      <c r="D23" s="9" t="n"/>
      <c r="E23" s="10">
        <f>IF(OR(C23&lt;&gt;"",D23&lt;&gt;""), N(C23)-N(D23), "")</f>
        <v/>
      </c>
    </row>
    <row r="24" ht="19" customHeight="1">
      <c r="A24" s="8" t="n"/>
      <c r="B24" s="3" t="n"/>
      <c r="C24" s="9" t="n"/>
      <c r="D24" s="9" t="n"/>
      <c r="E24" s="11">
        <f>IF(OR(C24&lt;&gt;"",D24&lt;&gt;""), N(C24)-N(D24), "")</f>
        <v/>
      </c>
    </row>
    <row r="25" ht="19" customHeight="1">
      <c r="A25" s="8" t="n"/>
      <c r="B25" s="3" t="n"/>
      <c r="C25" s="9" t="n"/>
      <c r="D25" s="9" t="n"/>
      <c r="E25" s="10">
        <f>IF(OR(C25&lt;&gt;"",D25&lt;&gt;""), N(C25)-N(D25), "")</f>
        <v/>
      </c>
    </row>
    <row r="26" ht="19" customHeight="1">
      <c r="A26" s="8" t="n"/>
      <c r="B26" s="3" t="n"/>
      <c r="C26" s="9" t="n"/>
      <c r="D26" s="9" t="n"/>
      <c r="E26" s="11">
        <f>IF(OR(C26&lt;&gt;"",D26&lt;&gt;""), N(C26)-N(D26), "")</f>
        <v/>
      </c>
    </row>
    <row r="27" ht="19" customHeight="1">
      <c r="A27" s="8" t="n"/>
      <c r="B27" s="3" t="n"/>
      <c r="C27" s="9" t="n"/>
      <c r="D27" s="9" t="n"/>
      <c r="E27" s="10">
        <f>IF(OR(C27&lt;&gt;"",D27&lt;&gt;""), N(C27)-N(D27), "")</f>
        <v/>
      </c>
    </row>
    <row r="28" ht="19" customHeight="1">
      <c r="A28" s="8" t="n"/>
      <c r="B28" s="3" t="n"/>
      <c r="C28" s="9" t="n"/>
      <c r="D28" s="9" t="n"/>
      <c r="E28" s="11">
        <f>IF(OR(C28&lt;&gt;"",D28&lt;&gt;""), N(C28)-N(D28), "")</f>
        <v/>
      </c>
    </row>
    <row r="29" ht="19" customHeight="1">
      <c r="A29" s="8" t="n"/>
      <c r="B29" s="3" t="n"/>
      <c r="C29" s="9" t="n"/>
      <c r="D29" s="9" t="n"/>
      <c r="E29" s="10">
        <f>IF(OR(C29&lt;&gt;"",D29&lt;&gt;""), N(C29)-N(D29), "")</f>
        <v/>
      </c>
    </row>
    <row r="30" ht="19" customHeight="1">
      <c r="A30" s="8" t="n"/>
      <c r="B30" s="3" t="n"/>
      <c r="C30" s="9" t="n"/>
      <c r="D30" s="9" t="n"/>
      <c r="E30" s="11">
        <f>IF(OR(C30&lt;&gt;"",D30&lt;&gt;""), N(C30)-N(D30), "")</f>
        <v/>
      </c>
    </row>
    <row r="31" ht="19" customHeight="1">
      <c r="A31" s="8" t="n"/>
      <c r="B31" s="3" t="n"/>
      <c r="C31" s="9" t="n"/>
      <c r="D31" s="9" t="n"/>
      <c r="E31" s="10">
        <f>IF(OR(C31&lt;&gt;"",D31&lt;&gt;""), N(C31)-N(D31), "")</f>
        <v/>
      </c>
    </row>
    <row r="32" ht="19" customHeight="1">
      <c r="A32" s="8" t="n"/>
      <c r="B32" s="3" t="n"/>
      <c r="C32" s="9" t="n"/>
      <c r="D32" s="9" t="n"/>
      <c r="E32" s="11">
        <f>IF(OR(C32&lt;&gt;"",D32&lt;&gt;""), N(C32)-N(D32), "")</f>
        <v/>
      </c>
    </row>
    <row r="33" ht="19" customHeight="1">
      <c r="A33" s="8" t="n"/>
      <c r="B33" s="3" t="n"/>
      <c r="C33" s="9" t="n"/>
      <c r="D33" s="9" t="n"/>
      <c r="E33" s="10">
        <f>IF(OR(C33&lt;&gt;"",D33&lt;&gt;""), N(C33)-N(D33), "")</f>
        <v/>
      </c>
    </row>
    <row r="34" ht="19" customHeight="1">
      <c r="A34" s="8" t="n"/>
      <c r="B34" s="3" t="n"/>
      <c r="C34" s="9" t="n"/>
      <c r="D34" s="9" t="n"/>
      <c r="E34" s="11">
        <f>IF(OR(C34&lt;&gt;"",D34&lt;&gt;""), N(C34)-N(D34), "")</f>
        <v/>
      </c>
    </row>
    <row r="35" ht="19" customHeight="1">
      <c r="A35" s="8" t="n"/>
      <c r="B35" s="3" t="n"/>
      <c r="C35" s="9" t="n"/>
      <c r="D35" s="9" t="n"/>
      <c r="E35" s="10">
        <f>IF(OR(C35&lt;&gt;"",D35&lt;&gt;""), N(C35)-N(D35), "")</f>
        <v/>
      </c>
    </row>
    <row r="36" ht="19" customHeight="1">
      <c r="A36" s="8" t="n"/>
      <c r="B36" s="3" t="n"/>
      <c r="C36" s="9" t="n"/>
      <c r="D36" s="9" t="n"/>
      <c r="E36" s="11">
        <f>IF(OR(C36&lt;&gt;"",D36&lt;&gt;""), N(C36)-N(D36), "")</f>
        <v/>
      </c>
    </row>
    <row r="37" ht="19" customHeight="1">
      <c r="A37" s="8" t="n"/>
      <c r="B37" s="3" t="n"/>
      <c r="C37" s="9" t="n"/>
      <c r="D37" s="9" t="n"/>
      <c r="E37" s="10">
        <f>IF(OR(C37&lt;&gt;"",D37&lt;&gt;""), N(C37)-N(D37), "")</f>
        <v/>
      </c>
    </row>
    <row r="38" ht="19" customHeight="1">
      <c r="A38" s="8" t="n"/>
      <c r="B38" s="3" t="n"/>
      <c r="C38" s="9" t="n"/>
      <c r="D38" s="9" t="n"/>
      <c r="E38" s="11">
        <f>IF(OR(C38&lt;&gt;"",D38&lt;&gt;""), N(C38)-N(D38), "")</f>
        <v/>
      </c>
    </row>
    <row r="39" ht="19" customHeight="1">
      <c r="A39" s="8" t="n"/>
      <c r="B39" s="3" t="n"/>
      <c r="C39" s="9" t="n"/>
      <c r="D39" s="9" t="n"/>
      <c r="E39" s="10">
        <f>IF(OR(C39&lt;&gt;"",D39&lt;&gt;""), N(C39)-N(D39), "")</f>
        <v/>
      </c>
    </row>
    <row r="40" ht="19" customHeight="1">
      <c r="A40" s="8" t="n"/>
      <c r="B40" s="3" t="n"/>
      <c r="C40" s="9" t="n"/>
      <c r="D40" s="9" t="n"/>
      <c r="E40" s="11">
        <f>IF(OR(C40&lt;&gt;"",D40&lt;&gt;""), N(C40)-N(D40), "")</f>
        <v/>
      </c>
    </row>
    <row r="41" ht="19" customHeight="1">
      <c r="A41" s="8" t="n"/>
      <c r="B41" s="3" t="n"/>
      <c r="C41" s="9" t="n"/>
      <c r="D41" s="9" t="n"/>
      <c r="E41" s="10">
        <f>IF(OR(C41&lt;&gt;"",D41&lt;&gt;""), N(C41)-N(D41), "")</f>
        <v/>
      </c>
    </row>
    <row r="42" ht="19" customHeight="1">
      <c r="A42" s="8" t="n"/>
      <c r="B42" s="3" t="n"/>
      <c r="C42" s="9" t="n"/>
      <c r="D42" s="9" t="n"/>
      <c r="E42" s="11">
        <f>IF(OR(C42&lt;&gt;"",D42&lt;&gt;""), N(C42)-N(D42), "")</f>
        <v/>
      </c>
    </row>
    <row r="43" ht="19" customHeight="1">
      <c r="A43" s="8" t="n"/>
      <c r="B43" s="3" t="n"/>
      <c r="C43" s="9" t="n"/>
      <c r="D43" s="9" t="n"/>
      <c r="E43" s="10">
        <f>IF(OR(C43&lt;&gt;"",D43&lt;&gt;""), N(C43)-N(D43), "")</f>
        <v/>
      </c>
    </row>
    <row r="44" ht="19" customHeight="1">
      <c r="A44" s="8" t="n"/>
      <c r="B44" s="3" t="n"/>
      <c r="C44" s="9" t="n"/>
      <c r="D44" s="9" t="n"/>
      <c r="E44" s="11">
        <f>IF(OR(C44&lt;&gt;"",D44&lt;&gt;""), N(C44)-N(D44), "")</f>
        <v/>
      </c>
    </row>
    <row r="45" ht="19" customHeight="1">
      <c r="A45" s="8" t="n"/>
      <c r="B45" s="3" t="n"/>
      <c r="C45" s="9" t="n"/>
      <c r="D45" s="9" t="n"/>
      <c r="E45" s="10">
        <f>IF(OR(C45&lt;&gt;"",D45&lt;&gt;""), N(C45)-N(D45), "")</f>
        <v/>
      </c>
    </row>
    <row r="46" ht="19" customHeight="1">
      <c r="A46" s="8" t="n"/>
      <c r="B46" s="3" t="n"/>
      <c r="C46" s="9" t="n"/>
      <c r="D46" s="9" t="n"/>
      <c r="E46" s="11">
        <f>IF(OR(C46&lt;&gt;"",D46&lt;&gt;""), N(C46)-N(D46), "")</f>
        <v/>
      </c>
    </row>
    <row r="47" ht="19" customHeight="1">
      <c r="A47" s="8" t="n"/>
      <c r="B47" s="3" t="n"/>
      <c r="C47" s="9" t="n"/>
      <c r="D47" s="9" t="n"/>
      <c r="E47" s="10">
        <f>IF(OR(C47&lt;&gt;"",D47&lt;&gt;""), N(C47)-N(D47), "")</f>
        <v/>
      </c>
    </row>
    <row r="48" ht="19" customHeight="1">
      <c r="A48" s="8" t="n"/>
      <c r="B48" s="3" t="n"/>
      <c r="C48" s="9" t="n"/>
      <c r="D48" s="9" t="n"/>
      <c r="E48" s="11">
        <f>IF(OR(C48&lt;&gt;"",D48&lt;&gt;""), N(C48)-N(D48), "")</f>
        <v/>
      </c>
    </row>
    <row r="49" ht="19" customHeight="1">
      <c r="A49" s="8" t="n"/>
      <c r="B49" s="3" t="n"/>
      <c r="C49" s="9" t="n"/>
      <c r="D49" s="9" t="n"/>
      <c r="E49" s="10">
        <f>IF(OR(C49&lt;&gt;"",D49&lt;&gt;""), N(C49)-N(D49), "")</f>
        <v/>
      </c>
    </row>
    <row r="50" ht="19" customHeight="1">
      <c r="A50" s="8" t="n"/>
      <c r="B50" s="3" t="n"/>
      <c r="C50" s="9" t="n"/>
      <c r="D50" s="9" t="n"/>
      <c r="E50" s="11">
        <f>IF(OR(C50&lt;&gt;"",D50&lt;&gt;""), N(C50)-N(D50), "")</f>
        <v/>
      </c>
    </row>
    <row r="51" ht="19" customHeight="1">
      <c r="A51" s="8" t="n"/>
      <c r="B51" s="3" t="n"/>
      <c r="C51" s="9" t="n"/>
      <c r="D51" s="9" t="n"/>
      <c r="E51" s="10">
        <f>IF(OR(C51&lt;&gt;"",D51&lt;&gt;""), N(C51)-N(D51), "")</f>
        <v/>
      </c>
    </row>
    <row r="52" ht="19" customHeight="1">
      <c r="A52" s="8" t="n"/>
      <c r="B52" s="3" t="n"/>
      <c r="C52" s="9" t="n"/>
      <c r="D52" s="9" t="n"/>
      <c r="E52" s="11">
        <f>IF(OR(C52&lt;&gt;"",D52&lt;&gt;""), N(C52)-N(D52), "")</f>
        <v/>
      </c>
    </row>
    <row r="53" ht="19" customHeight="1">
      <c r="A53" s="8" t="n"/>
      <c r="B53" s="3" t="n"/>
      <c r="C53" s="9" t="n"/>
      <c r="D53" s="9" t="n"/>
      <c r="E53" s="10">
        <f>IF(OR(C53&lt;&gt;"",D53&lt;&gt;""), N(C53)-N(D53), "")</f>
        <v/>
      </c>
    </row>
    <row r="54" ht="19" customHeight="1">
      <c r="A54" s="8" t="n"/>
      <c r="B54" s="3" t="n"/>
      <c r="C54" s="9" t="n"/>
      <c r="D54" s="9" t="n"/>
      <c r="E54" s="11">
        <f>IF(OR(C54&lt;&gt;"",D54&lt;&gt;""), N(C54)-N(D54), "")</f>
        <v/>
      </c>
    </row>
    <row r="55" ht="19" customHeight="1">
      <c r="A55" s="8" t="n"/>
      <c r="B55" s="3" t="n"/>
      <c r="C55" s="9" t="n"/>
      <c r="D55" s="9" t="n"/>
      <c r="E55" s="10">
        <f>IF(OR(C55&lt;&gt;"",D55&lt;&gt;""), N(C55)-N(D55), "")</f>
        <v/>
      </c>
    </row>
    <row r="56" ht="19" customHeight="1">
      <c r="A56" s="8" t="n"/>
      <c r="B56" s="3" t="n"/>
      <c r="C56" s="9" t="n"/>
      <c r="D56" s="9" t="n"/>
      <c r="E56" s="11">
        <f>IF(OR(C56&lt;&gt;"",D56&lt;&gt;""), N(C56)-N(D56), "")</f>
        <v/>
      </c>
    </row>
    <row r="57" ht="19" customHeight="1">
      <c r="A57" s="8" t="n"/>
      <c r="B57" s="3" t="n"/>
      <c r="C57" s="9" t="n"/>
      <c r="D57" s="9" t="n"/>
      <c r="E57" s="10">
        <f>IF(OR(C57&lt;&gt;"",D57&lt;&gt;""), N(C57)-N(D57), "")</f>
        <v/>
      </c>
    </row>
    <row r="58" ht="19" customHeight="1">
      <c r="A58" s="8" t="n"/>
      <c r="B58" s="3" t="n"/>
      <c r="C58" s="9" t="n"/>
      <c r="D58" s="9" t="n"/>
      <c r="E58" s="11">
        <f>IF(OR(C58&lt;&gt;"",D58&lt;&gt;""), N(C58)-N(D58), "")</f>
        <v/>
      </c>
    </row>
    <row r="59" ht="19" customHeight="1">
      <c r="A59" s="8" t="n"/>
      <c r="B59" s="3" t="n"/>
      <c r="C59" s="9" t="n"/>
      <c r="D59" s="9" t="n"/>
      <c r="E59" s="10">
        <f>IF(OR(C59&lt;&gt;"",D59&lt;&gt;""), N(C59)-N(D59), "")</f>
        <v/>
      </c>
    </row>
    <row r="60" ht="19" customHeight="1">
      <c r="A60" s="8" t="n"/>
      <c r="B60" s="3" t="n"/>
      <c r="C60" s="9" t="n"/>
      <c r="D60" s="9" t="n"/>
      <c r="E60" s="11">
        <f>IF(OR(C60&lt;&gt;"",D60&lt;&gt;""), N(C60)-N(D60), "")</f>
        <v/>
      </c>
    </row>
    <row r="62" ht="24" customHeight="1">
      <c r="B62" s="12" t="inlineStr">
        <is>
          <t>Toplam Hareket</t>
        </is>
      </c>
      <c r="C62" s="13">
        <f>IF(COUNT(C11:C60)=0, 0, SUM(C11:C60))</f>
        <v/>
      </c>
      <c r="D62" s="13">
        <f>IF(COUNT(D11:D60)=0, 0, SUM(D11:D60))</f>
        <v/>
      </c>
      <c r="E62" s="13">
        <f>C62-D62</f>
        <v/>
      </c>
    </row>
    <row r="64" ht="24" customHeight="1">
      <c r="B64" s="14" t="inlineStr">
        <is>
          <t>Mizan Dengesi Kontrolü:</t>
        </is>
      </c>
      <c r="C64" s="15">
        <f>IF(ROUND(C62-D62, 2)=0, "✔ DENGEDE (Borç ve Alacak Toplamları Eşit)", "⚠ DENGESİZLİK VAR (Fark: " &amp; TEXT(C62-D62, "#,##0.00 ₺") &amp; ")")</f>
        <v/>
      </c>
    </row>
  </sheetData>
  <mergeCells count="3">
    <mergeCell ref="A2:E2"/>
    <mergeCell ref="C64:E64"/>
    <mergeCell ref="A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E41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2" customWidth="1" min="3" max="3"/>
    <col width="36" customWidth="1" min="4" max="4"/>
    <col width="18" customWidth="1" min="5" max="5"/>
  </cols>
  <sheetData>
    <row r="2" ht="36" customHeight="1">
      <c r="A2" s="1" t="inlineStr">
        <is>
          <t>KGKAnaliz — Finansal Tablo Göstergeleri ve Rasyo Analizi</t>
        </is>
      </c>
    </row>
    <row r="4" ht="20" customHeight="1">
      <c r="A4" s="16" t="inlineStr">
        <is>
          <t>Açıklama: Tutarları aynı dönem ve para biriminde bilanço/gelir tablonuzdan girin. Formül alanları anında hesaplanacaktır.</t>
        </is>
      </c>
    </row>
    <row r="6" ht="22" customHeight="1">
      <c r="A6" s="17" t="inlineStr">
        <is>
          <t>1. BİLANÇO VE GELİR TABLOSU VERİ GİRİŞİ</t>
        </is>
      </c>
    </row>
    <row r="7">
      <c r="A7" s="6" t="inlineStr">
        <is>
          <t>Finansal Tablo Kalemi</t>
        </is>
      </c>
      <c r="B7" s="7" t="inlineStr">
        <is>
          <t>Tutar (TL)</t>
        </is>
      </c>
      <c r="C7" s="6" t="inlineStr">
        <is>
          <t>Açıklama / Standart Karşılığı</t>
        </is>
      </c>
    </row>
    <row r="8" ht="20" customHeight="1">
      <c r="A8" s="18" t="inlineStr">
        <is>
          <t>Dönen Varlıklar</t>
        </is>
      </c>
      <c r="B8" s="19" t="n">
        <v>18500000</v>
      </c>
      <c r="C8" s="20" t="inlineStr">
        <is>
          <t>Nakit, alacaklar, stoklar ve diğer cari varlıklar</t>
        </is>
      </c>
    </row>
    <row r="9" ht="20" customHeight="1">
      <c r="A9" s="18" t="inlineStr">
        <is>
          <t>Kısa Vadeli Yükümlülükler</t>
        </is>
      </c>
      <c r="B9" s="19" t="n">
        <v>12900000</v>
      </c>
      <c r="C9" s="20" t="inlineStr">
        <is>
          <t>1 yıl içinde ödenecek borçlar</t>
        </is>
      </c>
    </row>
    <row r="10" ht="20" customHeight="1">
      <c r="A10" s="18" t="inlineStr">
        <is>
          <t>Stoklar</t>
        </is>
      </c>
      <c r="B10" s="19" t="n">
        <v>6100000</v>
      </c>
      <c r="C10" s="20" t="inlineStr">
        <is>
          <t>İlk madde, yarı mamul, ticari mallar</t>
        </is>
      </c>
    </row>
    <row r="11" ht="20" customHeight="1">
      <c r="A11" s="18" t="inlineStr">
        <is>
          <t>Nakit ve Nakit Benzerleri</t>
        </is>
      </c>
      <c r="B11" s="19" t="n">
        <v>3100000</v>
      </c>
      <c r="C11" s="20" t="inlineStr">
        <is>
          <t>Kasa, vadesiz/vadeli banka mevduatları</t>
        </is>
      </c>
    </row>
    <row r="12" ht="20" customHeight="1">
      <c r="A12" s="18" t="inlineStr">
        <is>
          <t>Toplam Varlıklar (Aktif Toplamı)</t>
        </is>
      </c>
      <c r="B12" s="19" t="n">
        <v>34800000</v>
      </c>
      <c r="C12" s="20" t="inlineStr">
        <is>
          <t>Dönen + Duran Varlıklar</t>
        </is>
      </c>
    </row>
    <row r="13" ht="20" customHeight="1">
      <c r="A13" s="18" t="inlineStr">
        <is>
          <t>Toplam Yükümlülükler (Toplam Borç)</t>
        </is>
      </c>
      <c r="B13" s="19" t="n">
        <v>20300000</v>
      </c>
      <c r="C13" s="20" t="inlineStr">
        <is>
          <t>Kısa Vadeli + Uzun Vadeli Yabancı Kaynaklar</t>
        </is>
      </c>
    </row>
    <row r="14" ht="20" customHeight="1">
      <c r="A14" s="18" t="inlineStr">
        <is>
          <t>Özkaynaklar (Net Aktif)</t>
        </is>
      </c>
      <c r="B14" s="19" t="n">
        <v>14500000</v>
      </c>
      <c r="C14" s="20" t="inlineStr">
        <is>
          <t>Ödenmiş sermaye, yedekler ve kârlar</t>
        </is>
      </c>
    </row>
    <row r="15" ht="20" customHeight="1">
      <c r="A15" s="18" t="inlineStr">
        <is>
          <t>Ödenmiş Sermaye + Kanuni Yedekler</t>
        </is>
      </c>
      <c r="B15" s="19" t="n">
        <v>10000000</v>
      </c>
      <c r="C15" s="20" t="inlineStr">
        <is>
          <t>TTK 376 sermaye kaybı hesabı için esas tutar</t>
        </is>
      </c>
    </row>
    <row r="16" ht="20" customHeight="1">
      <c r="A16" s="18" t="inlineStr">
        <is>
          <t>Net Satışlar (Yıllık Hasılat)</t>
        </is>
      </c>
      <c r="B16" s="19" t="n">
        <v>42500000</v>
      </c>
      <c r="C16" s="20" t="inlineStr">
        <is>
          <t>Yıllık net satış cirosu</t>
        </is>
      </c>
    </row>
    <row r="17" ht="20" customHeight="1">
      <c r="A17" s="18" t="inlineStr">
        <is>
          <t>Faaliyet Kârı (EBIT)</t>
        </is>
      </c>
      <c r="B17" s="19" t="n">
        <v>4800000</v>
      </c>
      <c r="C17" s="20" t="inlineStr">
        <is>
          <t>Esas faaliyet kârı</t>
        </is>
      </c>
    </row>
    <row r="18" ht="20" customHeight="1">
      <c r="A18" s="18" t="inlineStr">
        <is>
          <t>Finansman Giderleri</t>
        </is>
      </c>
      <c r="B18" s="19" t="n">
        <v>1750000</v>
      </c>
      <c r="C18" s="20" t="inlineStr">
        <is>
          <t>Kredi faiz ve komisyon giderleri</t>
        </is>
      </c>
    </row>
    <row r="19" ht="20" customHeight="1">
      <c r="A19" s="18" t="inlineStr">
        <is>
          <t>Net Dönem Kârı / Zararı</t>
        </is>
      </c>
      <c r="B19" s="19" t="n">
        <v>2870000</v>
      </c>
      <c r="C19" s="20" t="inlineStr">
        <is>
          <t>Vergi sonrası net dönem neticesi</t>
        </is>
      </c>
    </row>
    <row r="22" ht="24" customHeight="1">
      <c r="A22" s="17" t="inlineStr">
        <is>
          <t>2. OTOMATİK HESAPLANAN RASYOLAR VE LİKİDİTE GÖSTERGELERİ</t>
        </is>
      </c>
    </row>
    <row r="23">
      <c r="A23" s="21" t="inlineStr">
        <is>
          <t>Finansal Gösterge / Rasyo</t>
        </is>
      </c>
      <c r="B23" s="22" t="inlineStr">
        <is>
          <t>Hesaplanan Değer</t>
        </is>
      </c>
      <c r="C23" s="23" t="inlineStr">
        <is>
          <t>İdeal / Kritik Eşik</t>
        </is>
      </c>
      <c r="D23" s="21" t="inlineStr">
        <is>
          <t>Otomatik Analiz ve Değerlendirme</t>
        </is>
      </c>
    </row>
    <row r="24" ht="20" customHeight="1">
      <c r="A24" s="24" t="inlineStr">
        <is>
          <t>Net İşletme Sermayesi (NİS)</t>
        </is>
      </c>
      <c r="B24" s="11">
        <f>IF(COUNT(B8:B9)&lt;2, "—", B8-B9)</f>
        <v/>
      </c>
      <c r="C24" s="25" t="inlineStr">
        <is>
          <t>&gt; 0 TL (Pozitif)</t>
        </is>
      </c>
      <c r="D24" s="24">
        <f>IF(COUNT(B8:B9)&lt;2, "Veri bekleniyor", IF(B8-B9&gt;0, "Pozitif: Kısa vadeli likidite yeterli", "Negatif: İşletme sermayesi açığı var"))</f>
        <v/>
      </c>
    </row>
    <row r="25" ht="20" customHeight="1">
      <c r="A25" s="18" t="inlineStr">
        <is>
          <t>Cari Oran</t>
        </is>
      </c>
      <c r="B25" s="26">
        <f>IF(OR(COUNT(B8:B9)&lt;2, B9&lt;=0), "—", B8/B9)</f>
        <v/>
      </c>
      <c r="C25" s="27" t="inlineStr">
        <is>
          <t>1.50 – 2.00</t>
        </is>
      </c>
      <c r="D25" s="18">
        <f>IF(OR(COUNT(B8:B9)&lt;2, B9&lt;=0), "Veri bekleniyor", IF(B8/B9&gt;=1.5, "Yeterli: Kısa vadeli borç ödeme kabiliyeti güçlü", IF(B8/B9&gt;=1.0, "Sınırda: Dikkatle izlenmeli", "Kritik: Likidite yetersizliği riski")))</f>
        <v/>
      </c>
    </row>
    <row r="26" ht="20" customHeight="1">
      <c r="A26" s="24" t="inlineStr">
        <is>
          <t>Asit-Test (Likidite) Oranı</t>
        </is>
      </c>
      <c r="B26" s="28">
        <f>IF(OR(COUNT(B8:B10)&lt;3, B9&lt;=0), "—", (B8-B10)/B9)</f>
        <v/>
      </c>
      <c r="C26" s="25" t="inlineStr">
        <is>
          <t>1.00+</t>
        </is>
      </c>
      <c r="D26" s="24">
        <f>IF(OR(COUNT(B8:B10)&lt;3, B9&lt;=0), "Veri bekleniyor", IF((B8-B10)/B9&gt;=1.0, "Güçlü: Stok satışına bağımlı olmadan borç ödeme gücü var", "Hassas: Stok nakde dönüşmezse borç baskısı oluşabilir"))</f>
        <v/>
      </c>
    </row>
    <row r="27" ht="20" customHeight="1">
      <c r="A27" s="18" t="inlineStr">
        <is>
          <t>Nakit Oranı</t>
        </is>
      </c>
      <c r="B27" s="26">
        <f>IF(OR(COUNT(B9,B11)&lt;2, B9&lt;=0), "—", B11/B9)</f>
        <v/>
      </c>
      <c r="C27" s="27" t="inlineStr">
        <is>
          <t>0.20+</t>
        </is>
      </c>
      <c r="D27" s="18">
        <f>IF(OR(COUNT(B9,B11)&lt;2, B9&lt;=0), "Veri bekleniyor", IF(B11/B9&gt;=0.2, "Yeterli: Acil nakit ödeme tamponu mevcut", "Düşük: Anlık nakit güvencesi sınırlı"))</f>
        <v/>
      </c>
    </row>
    <row r="28" ht="20" customHeight="1">
      <c r="A28" s="24" t="inlineStr">
        <is>
          <t>Finansal Kaldıraç Oranı (Borç/Varlık)</t>
        </is>
      </c>
      <c r="B28" s="29">
        <f>IF(OR(COUNT(B12:B13)&lt;2, B12&lt;=0), "—", B13/B12)</f>
        <v/>
      </c>
      <c r="C28" s="25" t="inlineStr">
        <is>
          <t>&lt; 70%</t>
        </is>
      </c>
      <c r="D28" s="24">
        <f>IF(OR(COUNT(B12:B13)&lt;2, B12&lt;=0), "Veri bekleniyor", IF(B13/B12&lt;=0.6, "Güvenli: Varlıkların büyük kısmı özkaynakla finanse ediliyor", IF(B13/B12&lt;=0.75, "Orta: Borç yükü izlenmeli", "Yüksek Risk: Varlıkların %75+ borçla finanse edilmiş"))</f>
        <v/>
      </c>
    </row>
    <row r="29" ht="20" customHeight="1">
      <c r="A29" s="18" t="inlineStr">
        <is>
          <t>Özkaynak Karşılama Oranı</t>
        </is>
      </c>
      <c r="B29" s="30">
        <f>IF(OR(COUNT(B12,B14)&lt;2, B12&lt;=0), "—", B14/B12)</f>
        <v/>
      </c>
      <c r="C29" s="27" t="inlineStr">
        <is>
          <t>&gt; 30%</t>
        </is>
      </c>
      <c r="D29" s="18">
        <f>IF(OR(COUNT(B12,B14)&lt;2, B12&lt;=0), "Veri bekleniyor", IF(B14/B12&gt;=0.3, "Yeterli Özkaynak Tabanı", "Zayıf: Özkaynak takviyesi gerekebilir"))</f>
        <v/>
      </c>
    </row>
    <row r="30" ht="20" customHeight="1">
      <c r="A30" s="24" t="inlineStr">
        <is>
          <t>Faiz Karşılama Oranı (EBIT/Fin.Gider)</t>
        </is>
      </c>
      <c r="B30" s="28">
        <f>IF(OR(COUNT(B17:B18)&lt;2, B18&lt;=0), "—", B17/B18)</f>
        <v/>
      </c>
      <c r="C30" s="25" t="inlineStr">
        <is>
          <t>&gt; 2.50</t>
        </is>
      </c>
      <c r="D30" s="24">
        <f>IF(OR(COUNT(B17:B18)&lt;2, B18&lt;=0), "Veri bekleniyor", IF(B17/B18&gt;=2.5, "Güçlü: Faaliyet kârı borç faizini rahatça karşılıyor", "Hassas: Kredi maliyeti faaliyet kârını zorluyor"))</f>
        <v/>
      </c>
    </row>
    <row r="31" ht="20" customHeight="1">
      <c r="A31" s="18" t="inlineStr">
        <is>
          <t>Net Kâr Marjı</t>
        </is>
      </c>
      <c r="B31" s="30">
        <f>IF(OR(COUNT(B16,B19)&lt;2, B16&lt;=0), "—", B19/B16)</f>
        <v/>
      </c>
      <c r="C31" s="27" t="inlineStr">
        <is>
          <t>Pozitif</t>
        </is>
      </c>
      <c r="D31" s="18">
        <f>IF(OR(COUNT(B16,B19)&lt;2, B16&lt;=0), "Veri bekleniyor", IF(B19/B16&gt;0.08, "Başarılı Net Kârlılık", IF(B19/B16&gt;0, "Düşük Kârlılık", "Net Dönem Zararı")))</f>
        <v/>
      </c>
    </row>
    <row r="32" ht="20" customHeight="1">
      <c r="A32" s="24" t="inlineStr">
        <is>
          <t>Özkaynak Kârlılığı (ROE)</t>
        </is>
      </c>
      <c r="B32" s="29">
        <f>IF(OR(COUNT(B14,B19)&lt;2, B14&lt;=0), "—", B19/B14)</f>
        <v/>
      </c>
      <c r="C32" s="25" t="inlineStr">
        <is>
          <t>Enflasyon üstü</t>
        </is>
      </c>
      <c r="D32" s="24">
        <f>IF(OR(COUNT(B14,B19)&lt;2, B14&lt;=0), "Veri bekleniyor", IF(B19/B14&gt;0.15, "Yüksek Özkaynak Verimliliği", IF(B19/B14&gt;0, "Sınırlı Getiri", "Negatif Özkaynak Getirisi")))</f>
        <v/>
      </c>
    </row>
    <row r="35" ht="24" customHeight="1">
      <c r="A35" s="17" t="inlineStr">
        <is>
          <t>3. TTK 376 SERMAYE KAYBI VE BORCA BATIKLIK DEĞERLENDİRMESİ</t>
        </is>
      </c>
    </row>
    <row r="36">
      <c r="A36" s="6" t="inlineStr">
        <is>
          <t>Sermaye Koruma Göstergesi</t>
        </is>
      </c>
      <c r="B36" s="7" t="inlineStr">
        <is>
          <t>Oran / Tutar</t>
        </is>
      </c>
      <c r="C36" s="5" t="inlineStr">
        <is>
          <t>Yasal Sınır</t>
        </is>
      </c>
      <c r="D36" s="6" t="inlineStr">
        <is>
          <t>Hukuki ve Finansal Durum</t>
        </is>
      </c>
    </row>
    <row r="37" ht="22" customHeight="1">
      <c r="A37" s="18" t="inlineStr">
        <is>
          <t>Sermaye Koruma Oranı (Özkaynak / Esas Sermaye)</t>
        </is>
      </c>
      <c r="B37" s="30">
        <f>IF(OR(COUNT(B14:B15)&lt;2, B15&lt;=0), "—", B14/B15)</f>
        <v/>
      </c>
      <c r="C37" s="27" t="inlineStr">
        <is>
          <t>&gt;= 66.7% (2/3)</t>
        </is>
      </c>
      <c r="D37" s="18">
        <f>IF(OR(COUNT(B14:B15)&lt;2, B15&lt;=0), "Veri bekleniyor", IF(B14/B15&gt;=0.6667, "GÜVENLİ: Sermaye ve kanuni yedekler korunuyor", IF(B14/B15&gt;=0.3333, "DİKKAT: TTK 376/1 kapsamında sermayenin 1/3 ila 2/3 kaybı (Genel Kurul tedbiri gerekir)", "ACİL: TTK 376/2 kapsamında sermaye ve kanuni yedeklerin 2/3 fazlası erimiş")))</f>
        <v/>
      </c>
    </row>
    <row r="38" ht="22" customHeight="1">
      <c r="A38" s="18" t="inlineStr">
        <is>
          <t>Sermaye Kaybı Tutarı</t>
        </is>
      </c>
      <c r="B38" s="10">
        <f>IF(OR(COUNT(B14:B15)&lt;2, B15&lt;=0), "—", MAX(0, B15-B14))</f>
        <v/>
      </c>
      <c r="C38" s="27" t="inlineStr">
        <is>
          <t>0.00 ₺</t>
        </is>
      </c>
      <c r="D38" s="18">
        <f>IF(OR(COUNT(B14:B15)&lt;2, B15&lt;=0), "Veri bekleniyor", IF(B15-B14&lt;=0, "Sermaye kaybı yok (Özkaynak &gt;= Esas Sermaye)", "Sermaye erimesi mevcut: " &amp; TEXT(B15-B14, "#,##0.00 ₺")))</f>
        <v/>
      </c>
    </row>
    <row r="41" ht="26" customHeight="1">
      <c r="A41" s="4" t="inlineStr">
        <is>
          <t>Önemli Not: Bu hesaplama tablosu bilgilendirme ve ön çalışma amaçlıdır; tek başına resmi denetim görüşü veya tasdik yerine geçmez. Mizan ve defterlerinizi yükleyerek KGK mevzuatına tam uyumlu ayrıntılı analizi kgkanaliz.com.tr üzerinden oluşturabilirsiniz.</t>
        </is>
      </c>
    </row>
  </sheetData>
  <mergeCells count="3">
    <mergeCell ref="A2:E2"/>
    <mergeCell ref="A4:E4"/>
    <mergeCell ref="A41:D4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2026-09-20T10:54:40Z</dcterms:created>
  <dcterms:modified xmlns:dcterms="http://purl.org/dc/terms/" xmlns:xsi="http://www.w3.org/2001/XMLSchema-instance" xsi:type="dcterms:W3CDTF">2026-09-20T10:54:40Z</dcterms:modified>
</cp:coreProperties>
</file>